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 windowWidth="13392" windowHeight="10548" activeTab="0"/>
  </bookViews>
  <sheets>
    <sheet name="Variances" sheetId="1" r:id="rId1"/>
    <sheet name="Reserves" sheetId="2" r:id="rId2"/>
  </sheets>
  <definedNames>
    <definedName name="_xlnm.Print_Area" localSheetId="0">'Variances'!$A$1:$N$34</definedName>
  </definedNames>
  <calcPr fullCalcOnLoad="1"/>
</workbook>
</file>

<file path=xl/sharedStrings.xml><?xml version="1.0" encoding="utf-8"?>
<sst xmlns="http://schemas.openxmlformats.org/spreadsheetml/2006/main" count="51" uniqueCount="44">
  <si>
    <t>Variance</t>
  </si>
  <si>
    <t>£</t>
  </si>
  <si>
    <t>1 Balances Brought Forward</t>
  </si>
  <si>
    <t>3 Total Other Receipts</t>
  </si>
  <si>
    <t>4 Staff Costs</t>
  </si>
  <si>
    <t>7 Balances Carried Forward</t>
  </si>
  <si>
    <t>10 Total Borrowings</t>
  </si>
  <si>
    <t>5 Loan Interest/Capital Repayment</t>
  </si>
  <si>
    <t>9 Total Fixed Assets plus Other Long Term Investments and Assets</t>
  </si>
  <si>
    <t>8 Total Cash and Short Term Investments</t>
  </si>
  <si>
    <r>
      <t xml:space="preserve">Automatic responses trigger below based on figures input, </t>
    </r>
    <r>
      <rPr>
        <b/>
        <sz val="11"/>
        <color indexed="8"/>
        <rFont val="Arial"/>
        <family val="2"/>
      </rPr>
      <t>DO NOT OVERWRITE THESE BOXES</t>
    </r>
  </si>
  <si>
    <t>Rounding errors of up to £2 are tolerable</t>
  </si>
  <si>
    <t>VARIANCE EXPLANATION NOT REQUIRED</t>
  </si>
  <si>
    <t>Variances of £200 or less are tolerable</t>
  </si>
  <si>
    <r>
      <t xml:space="preserve">Insert figures from Section 1 of the AGAR in all </t>
    </r>
    <r>
      <rPr>
        <b/>
        <u val="single"/>
        <sz val="10"/>
        <color indexed="62"/>
        <rFont val="Arial"/>
        <family val="2"/>
      </rPr>
      <t>Blue</t>
    </r>
    <r>
      <rPr>
        <b/>
        <sz val="10"/>
        <color indexed="10"/>
        <rFont val="Arial"/>
        <family val="2"/>
      </rPr>
      <t xml:space="preserve"> highlighted boxes </t>
    </r>
  </si>
  <si>
    <t>2017/18</t>
  </si>
  <si>
    <t>2018/19</t>
  </si>
  <si>
    <t>%</t>
  </si>
  <si>
    <t>Explanation Required?</t>
  </si>
  <si>
    <t xml:space="preserve">Explanation of variances – pro forma </t>
  </si>
  <si>
    <t xml:space="preserve">Name of smaller authority: </t>
  </si>
  <si>
    <r>
      <t>County area (local councils and parish meetings only):</t>
    </r>
    <r>
      <rPr>
        <b/>
        <sz val="8"/>
        <color indexed="8"/>
        <rFont val="Arial"/>
        <family val="2"/>
      </rPr>
      <t xml:space="preserve"> </t>
    </r>
  </si>
  <si>
    <t>BOX 10 VARIANCE EXPLANATION NOT REQUIRED IF CHANGE CAN BE EXPLAINED BY BOX 5 (CAPITAL PLUS INTEREST PAYMENT)</t>
  </si>
  <si>
    <t>2 Precept or Rates and Levies</t>
  </si>
  <si>
    <t>6 All Other Payments</t>
  </si>
  <si>
    <t>Explanation for ‘high’ reserves</t>
  </si>
  <si>
    <t>Box 7 is more than twice Box 2 because the authority held the following breakdown of reserves at the year end:</t>
  </si>
  <si>
    <t>Earmarked reserves:</t>
  </si>
  <si>
    <t>General reserve</t>
  </si>
  <si>
    <t>Total reserves (must agree to Box 7)</t>
  </si>
  <si>
    <t>Reserve 1</t>
  </si>
  <si>
    <t>Reserve 2</t>
  </si>
  <si>
    <t>Reserve 3</t>
  </si>
  <si>
    <t>Reserve 4</t>
  </si>
  <si>
    <t>Reserve 5</t>
  </si>
  <si>
    <t>Reserve 6</t>
  </si>
  <si>
    <t>Reserve 7</t>
  </si>
  <si>
    <r>
      <t xml:space="preserve">Explanation from smaller authority </t>
    </r>
    <r>
      <rPr>
        <b/>
        <u val="single"/>
        <sz val="11"/>
        <color indexed="8"/>
        <rFont val="Arial"/>
        <family val="2"/>
      </rPr>
      <t>(must include narrative and supporting figures)</t>
    </r>
  </si>
  <si>
    <r>
      <t xml:space="preserve">Next, please provide full explanations, including numerical values, for the following that will be flagged in the green boxes where relevant:
</t>
    </r>
    <r>
      <rPr>
        <sz val="10"/>
        <color indexed="8"/>
        <rFont val="Arial"/>
        <family val="2"/>
      </rPr>
      <t xml:space="preserve">• variances of more than 15% between totals for individual boxes (except variances of less than £200); 
• a breakdown of approved reserves on the next tab if the total reserves (Box 7) figure is more than twice the annual precept/rates &amp; levies value (Box 2).
</t>
    </r>
  </si>
  <si>
    <t>(Please complete the highlighted boxes.)</t>
  </si>
  <si>
    <t xml:space="preserve">Purchase of a Defibralator located in old phone box The Green </t>
  </si>
  <si>
    <t>Income received 2017/18 and not in 2018/19  Ghyll Scaur Quarry £(9798) South Copeland Partnership (500), transparency fund (674).  Income received 2018/19 and not 2017/18 Defibrilator 2500, donation 100, contribution to courses 47, interest 46.  Difference between years on land lease 15 and vat 238.  The balance is 2058 which was transferred to the Cumberland BS when banks were changed and had to be put in as a credit as there was a debit as the money was transferred by cheque rather than as a bank transfer</t>
  </si>
  <si>
    <t>The following were an underspend in 2018/19 on the 2017/18 Council expenses (£50), insurance (17) CALCsubscription (32), courses (38), website costs (113) Donations (150), landscaping and grass (631), Footway lights (468).  The following were an overspend in 20189/19 compared to 2017/18: Internal Audit £5, Data protection 75, SLCC £2, general maint £350, Misc Purchases £2029 (1975 of this was the purcashe of a defibrilator), PCCG £25.  Ghyll scaur £3536, this now has it's own separate account.  £2058 this was a cheque transfer to Cumberland Building Soceity, when banks were changed.  It is also accounted in as a credit to cancel out the debit. Total £9027</t>
  </si>
  <si>
    <t>During 2018/19 the PC has been involved in developing a Community Plan.  This is due for publication in May 2019 and already projects have been identified that will require use of some of the reserves.  The RFO has kept the councillors informed that there will be an unacceptable surplus, but councillors felt that this was justified, after seeing the initial results of the community survey and the projects that were to be brought forward.  It is expected that 50% of the reserves will be used within the financial year of 2019/20 on projects and match funding.  The budget for 2019/20 shows expected expenditure of £16294 (including £10k for projects) against an income of £8666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</si>
</sst>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1"/>
      <color theme="1"/>
      <name val="Calibri"/>
      <family val="2"/>
    </font>
    <font>
      <sz val="11"/>
      <color indexed="8"/>
      <name val="Calibri"/>
      <family val="2"/>
    </font>
    <font>
      <b/>
      <sz val="14"/>
      <name val="Arial"/>
      <family val="2"/>
    </font>
    <font>
      <b/>
      <sz val="12"/>
      <name val="Arial"/>
      <family val="2"/>
    </font>
    <font>
      <b/>
      <sz val="10"/>
      <name val="Arial"/>
      <family val="2"/>
    </font>
    <font>
      <b/>
      <sz val="10"/>
      <color indexed="10"/>
      <name val="Arial"/>
      <family val="2"/>
    </font>
    <font>
      <b/>
      <u val="single"/>
      <sz val="10"/>
      <color indexed="62"/>
      <name val="Arial"/>
      <family val="2"/>
    </font>
    <font>
      <b/>
      <sz val="11"/>
      <color indexed="8"/>
      <name val="Arial"/>
      <family val="2"/>
    </font>
    <font>
      <b/>
      <sz val="8"/>
      <color indexed="8"/>
      <name val="Arial"/>
      <family val="2"/>
    </font>
    <font>
      <sz val="10"/>
      <color indexed="8"/>
      <name val="Arial"/>
      <family val="2"/>
    </font>
    <font>
      <b/>
      <u val="single"/>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1"/>
      <color indexed="10"/>
      <name val="Arial"/>
      <family val="2"/>
    </font>
    <font>
      <sz val="8"/>
      <color indexed="8"/>
      <name val="Arial"/>
      <family val="2"/>
    </font>
    <font>
      <sz val="10"/>
      <color indexed="8"/>
      <name val="Symbol"/>
      <family val="1"/>
    </font>
    <font>
      <b/>
      <sz val="14"/>
      <color indexed="8"/>
      <name val="Calibri"/>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rgb="FFFF0000"/>
      <name val="Arial"/>
      <family val="2"/>
    </font>
    <font>
      <b/>
      <sz val="11"/>
      <color theme="1"/>
      <name val="Arial"/>
      <family val="2"/>
    </font>
    <font>
      <sz val="8"/>
      <color theme="1"/>
      <name val="Arial"/>
      <family val="2"/>
    </font>
    <font>
      <sz val="10"/>
      <color theme="1"/>
      <name val="Symbol"/>
      <family val="1"/>
    </font>
    <font>
      <b/>
      <sz val="14"/>
      <color theme="1"/>
      <name val="Calibri"/>
      <family val="2"/>
    </font>
    <font>
      <b/>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66CCFF"/>
        <bgColor indexed="64"/>
      </patternFill>
    </fill>
    <fill>
      <patternFill patternType="solid">
        <fgColor rgb="FF92D050"/>
        <bgColor indexed="64"/>
      </patternFill>
    </fill>
    <fill>
      <patternFill patternType="solid">
        <fgColor rgb="FFFF0000"/>
        <bgColor indexed="64"/>
      </patternFill>
    </fill>
    <fill>
      <patternFill patternType="solid">
        <fgColor rgb="FFFF66FF"/>
        <bgColor indexed="64"/>
      </patternFill>
    </fill>
    <fill>
      <patternFill patternType="solid">
        <fgColor rgb="FFFFFF00"/>
        <bgColor indexed="64"/>
      </patternFill>
    </fill>
    <fill>
      <patternFill patternType="solid">
        <fgColor rgb="FF00B0F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double"/>
    </border>
    <border>
      <left/>
      <right style="medium"/>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1">
    <xf numFmtId="0" fontId="0" fillId="0" borderId="0" xfId="0" applyFont="1" applyAlignment="1">
      <alignment/>
    </xf>
    <xf numFmtId="0" fontId="5" fillId="0" borderId="0" xfId="0" applyFont="1" applyAlignment="1">
      <alignment/>
    </xf>
    <xf numFmtId="3" fontId="4" fillId="33" borderId="10" xfId="0" applyNumberFormat="1" applyFont="1" applyFill="1" applyBorder="1" applyAlignment="1" applyProtection="1">
      <alignment horizontal="center"/>
      <protection locked="0"/>
    </xf>
    <xf numFmtId="0" fontId="49" fillId="0" borderId="0" xfId="0" applyFont="1" applyAlignment="1">
      <alignment/>
    </xf>
    <xf numFmtId="0" fontId="49" fillId="0" borderId="0" xfId="0" applyFont="1" applyAlignment="1">
      <alignment horizontal="center"/>
    </xf>
    <xf numFmtId="3" fontId="49" fillId="0" borderId="0" xfId="0" applyNumberFormat="1" applyFont="1" applyAlignment="1">
      <alignment/>
    </xf>
    <xf numFmtId="10" fontId="49" fillId="0" borderId="0" xfId="0" applyNumberFormat="1" applyFont="1" applyAlignment="1">
      <alignment/>
    </xf>
    <xf numFmtId="0" fontId="49" fillId="0" borderId="0" xfId="0" applyFont="1" applyAlignment="1">
      <alignment vertical="center"/>
    </xf>
    <xf numFmtId="3" fontId="4" fillId="34" borderId="10" xfId="0" applyNumberFormat="1" applyFont="1" applyFill="1" applyBorder="1" applyAlignment="1" applyProtection="1">
      <alignment horizontal="center"/>
      <protection locked="0"/>
    </xf>
    <xf numFmtId="0" fontId="3" fillId="0" borderId="0" xfId="0" applyFont="1" applyAlignment="1">
      <alignment vertical="top"/>
    </xf>
    <xf numFmtId="0" fontId="49" fillId="35" borderId="11" xfId="0" applyFont="1" applyFill="1" applyBorder="1" applyAlignment="1">
      <alignment wrapText="1"/>
    </xf>
    <xf numFmtId="0" fontId="50" fillId="0" borderId="0" xfId="0" applyFont="1" applyAlignment="1">
      <alignment/>
    </xf>
    <xf numFmtId="0" fontId="49" fillId="0" borderId="0" xfId="0" applyFont="1" applyAlignment="1">
      <alignment wrapText="1"/>
    </xf>
    <xf numFmtId="0" fontId="49" fillId="0" borderId="11" xfId="0" applyFont="1" applyBorder="1" applyAlignment="1">
      <alignment wrapText="1"/>
    </xf>
    <xf numFmtId="0" fontId="49" fillId="36" borderId="11" xfId="0" applyFont="1" applyFill="1" applyBorder="1" applyAlignment="1">
      <alignment wrapText="1"/>
    </xf>
    <xf numFmtId="0" fontId="49" fillId="36" borderId="11" xfId="0" applyFont="1" applyFill="1" applyBorder="1" applyAlignment="1">
      <alignment wrapText="1"/>
    </xf>
    <xf numFmtId="0" fontId="49" fillId="0" borderId="0" xfId="0" applyFont="1" applyFill="1" applyAlignment="1">
      <alignment vertical="center"/>
    </xf>
    <xf numFmtId="0" fontId="49" fillId="0" borderId="0" xfId="0" applyFont="1" applyFill="1" applyAlignment="1">
      <alignment/>
    </xf>
    <xf numFmtId="3" fontId="4" fillId="0" borderId="0" xfId="0" applyNumberFormat="1" applyFont="1" applyFill="1" applyBorder="1" applyAlignment="1" applyProtection="1">
      <alignment horizontal="center"/>
      <protection locked="0"/>
    </xf>
    <xf numFmtId="10" fontId="49" fillId="0" borderId="0" xfId="0" applyNumberFormat="1" applyFont="1" applyFill="1" applyAlignment="1">
      <alignment/>
    </xf>
    <xf numFmtId="0" fontId="49" fillId="0" borderId="0" xfId="0" applyFont="1" applyFill="1" applyAlignment="1">
      <alignment horizontal="center"/>
    </xf>
    <xf numFmtId="0" fontId="49" fillId="0" borderId="0" xfId="0" applyFont="1" applyBorder="1" applyAlignment="1">
      <alignment horizontal="center" wrapText="1"/>
    </xf>
    <xf numFmtId="0" fontId="51" fillId="37" borderId="11" xfId="0" applyFont="1" applyFill="1" applyBorder="1" applyAlignment="1">
      <alignment horizontal="center" wrapText="1"/>
    </xf>
    <xf numFmtId="0" fontId="49" fillId="0" borderId="0" xfId="0" applyFont="1" applyAlignment="1">
      <alignment wrapText="1"/>
    </xf>
    <xf numFmtId="0" fontId="49" fillId="0" borderId="0" xfId="0" applyFont="1" applyBorder="1" applyAlignment="1">
      <alignment horizontal="left" vertical="center"/>
    </xf>
    <xf numFmtId="0" fontId="49" fillId="0" borderId="0" xfId="0" applyFont="1" applyAlignment="1">
      <alignment wrapText="1"/>
    </xf>
    <xf numFmtId="0" fontId="49" fillId="0" borderId="0" xfId="0" applyFont="1" applyFill="1" applyBorder="1" applyAlignment="1">
      <alignment horizontal="left" vertical="top" wrapText="1"/>
    </xf>
    <xf numFmtId="0" fontId="51" fillId="0" borderId="0" xfId="0" applyFont="1" applyAlignment="1">
      <alignment/>
    </xf>
    <xf numFmtId="0" fontId="49" fillId="0" borderId="0" xfId="0" applyFont="1" applyFill="1" applyAlignment="1">
      <alignment wrapText="1"/>
    </xf>
    <xf numFmtId="0" fontId="52" fillId="0" borderId="0" xfId="0" applyFont="1" applyAlignment="1">
      <alignment/>
    </xf>
    <xf numFmtId="0" fontId="53" fillId="0" borderId="0" xfId="0" applyFont="1" applyAlignment="1">
      <alignment horizontal="left" vertical="center" indent="2"/>
    </xf>
    <xf numFmtId="0" fontId="47" fillId="0" borderId="0" xfId="0" applyFont="1" applyAlignment="1">
      <alignment/>
    </xf>
    <xf numFmtId="0" fontId="54" fillId="0" borderId="0" xfId="0" applyFont="1" applyAlignment="1">
      <alignment/>
    </xf>
    <xf numFmtId="0" fontId="0" fillId="0" borderId="12" xfId="0" applyBorder="1" applyAlignment="1">
      <alignment/>
    </xf>
    <xf numFmtId="0" fontId="0" fillId="38" borderId="0" xfId="0" applyFill="1" applyAlignment="1">
      <alignment/>
    </xf>
    <xf numFmtId="0" fontId="47" fillId="0" borderId="13" xfId="0" applyFont="1" applyBorder="1" applyAlignment="1">
      <alignment/>
    </xf>
    <xf numFmtId="0" fontId="49" fillId="39" borderId="0" xfId="0" applyFont="1" applyFill="1" applyAlignment="1">
      <alignment/>
    </xf>
    <xf numFmtId="3" fontId="4" fillId="39" borderId="0" xfId="0" applyNumberFormat="1" applyFont="1" applyFill="1" applyBorder="1" applyAlignment="1" applyProtection="1">
      <alignment horizontal="center"/>
      <protection locked="0"/>
    </xf>
    <xf numFmtId="0" fontId="51" fillId="0" borderId="0" xfId="0" applyFont="1" applyAlignment="1">
      <alignment horizontal="center"/>
    </xf>
    <xf numFmtId="0" fontId="51" fillId="0" borderId="0" xfId="0" applyFont="1" applyAlignment="1">
      <alignment horizontal="center" wrapText="1"/>
    </xf>
    <xf numFmtId="0" fontId="51" fillId="0" borderId="11" xfId="0" applyFont="1" applyBorder="1" applyAlignment="1">
      <alignment wrapText="1"/>
    </xf>
    <xf numFmtId="0" fontId="0" fillId="0" borderId="0" xfId="0" applyFont="1" applyAlignment="1">
      <alignment/>
    </xf>
    <xf numFmtId="0" fontId="55" fillId="0" borderId="0" xfId="0" applyFont="1" applyAlignment="1">
      <alignment horizontal="left" vertical="center" wrapText="1"/>
    </xf>
    <xf numFmtId="0" fontId="55" fillId="0" borderId="0" xfId="0" applyFont="1" applyAlignment="1">
      <alignment horizontal="left" vertical="center"/>
    </xf>
    <xf numFmtId="0" fontId="49" fillId="0" borderId="0" xfId="0" applyFont="1" applyAlignment="1">
      <alignment vertical="center"/>
    </xf>
    <xf numFmtId="0" fontId="2" fillId="0" borderId="0" xfId="0" applyFont="1" applyBorder="1" applyAlignment="1">
      <alignment horizontal="left" vertical="center"/>
    </xf>
    <xf numFmtId="0" fontId="49" fillId="0" borderId="0" xfId="0" applyFont="1" applyBorder="1" applyAlignment="1">
      <alignment horizontal="left" vertical="center"/>
    </xf>
    <xf numFmtId="0" fontId="49" fillId="0" borderId="0" xfId="0" applyFont="1" applyAlignment="1">
      <alignment horizontal="left" vertical="center"/>
    </xf>
    <xf numFmtId="0" fontId="49" fillId="0" borderId="0" xfId="0" applyFont="1" applyAlignment="1">
      <alignment horizontal="left" vertical="center" wrapText="1"/>
    </xf>
    <xf numFmtId="0" fontId="49" fillId="0" borderId="0" xfId="0" applyFont="1" applyAlignment="1">
      <alignment wrapText="1"/>
    </xf>
    <xf numFmtId="0" fontId="49" fillId="0" borderId="14"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36"/>
  <sheetViews>
    <sheetView tabSelected="1" zoomScalePageLayoutView="0" workbookViewId="0" topLeftCell="D11">
      <selection activeCell="N24" sqref="N24"/>
    </sheetView>
  </sheetViews>
  <sheetFormatPr defaultColWidth="9.140625" defaultRowHeight="15"/>
  <cols>
    <col min="1" max="1" width="10.8515625" style="3" customWidth="1"/>
    <col min="2" max="2" width="9.140625" style="3" customWidth="1"/>
    <col min="3" max="3" width="32.57421875" style="3" customWidth="1"/>
    <col min="4" max="4" width="9.140625" style="3" customWidth="1"/>
    <col min="5" max="5" width="3.28125" style="3" customWidth="1"/>
    <col min="6" max="6" width="9.140625" style="3" customWidth="1"/>
    <col min="7" max="7" width="10.140625" style="3" customWidth="1"/>
    <col min="8" max="8" width="9.57421875" style="3" customWidth="1"/>
    <col min="9" max="11" width="9.140625" style="3" hidden="1" customWidth="1"/>
    <col min="12" max="12" width="13.28125" style="3" customWidth="1"/>
    <col min="13" max="13" width="50.421875" style="12" bestFit="1" customWidth="1"/>
    <col min="14" max="14" width="86.00390625" style="3" bestFit="1" customWidth="1"/>
    <col min="15" max="22" width="9.140625" style="17" customWidth="1"/>
    <col min="23" max="16384" width="9.140625" style="3" customWidth="1"/>
  </cols>
  <sheetData>
    <row r="1" spans="1:12" ht="17.25">
      <c r="A1" s="45" t="s">
        <v>19</v>
      </c>
      <c r="B1" s="46"/>
      <c r="C1" s="46"/>
      <c r="D1" s="46"/>
      <c r="E1" s="46"/>
      <c r="F1" s="46"/>
      <c r="G1" s="46"/>
      <c r="H1" s="46"/>
      <c r="I1" s="46"/>
      <c r="J1" s="46"/>
      <c r="K1" s="46"/>
      <c r="L1" s="9"/>
    </row>
    <row r="2" spans="1:13" ht="15">
      <c r="A2" s="29" t="s">
        <v>20</v>
      </c>
      <c r="B2" s="24"/>
      <c r="C2" s="37"/>
      <c r="D2" s="24"/>
      <c r="E2" s="24"/>
      <c r="F2" s="24"/>
      <c r="G2" s="24"/>
      <c r="H2" s="24"/>
      <c r="I2" s="24"/>
      <c r="J2" s="24"/>
      <c r="K2" s="24"/>
      <c r="L2" s="9"/>
      <c r="M2" s="25"/>
    </row>
    <row r="3" spans="1:12" ht="14.25" customHeight="1">
      <c r="A3" s="29" t="s">
        <v>21</v>
      </c>
      <c r="C3" s="36"/>
      <c r="L3" s="9"/>
    </row>
    <row r="4" ht="13.5">
      <c r="A4" s="1" t="s">
        <v>14</v>
      </c>
    </row>
    <row r="5" spans="1:13" ht="83.25" customHeight="1">
      <c r="A5" s="42" t="s">
        <v>38</v>
      </c>
      <c r="B5" s="43"/>
      <c r="C5" s="43"/>
      <c r="D5" s="43"/>
      <c r="E5" s="43"/>
      <c r="F5" s="43"/>
      <c r="G5" s="43"/>
      <c r="H5" s="43"/>
      <c r="M5" s="25"/>
    </row>
    <row r="6" ht="13.5">
      <c r="A6" s="30"/>
    </row>
    <row r="7" spans="1:14" ht="13.5">
      <c r="A7" s="30"/>
      <c r="D7" s="4"/>
      <c r="F7" s="4"/>
      <c r="N7" s="27"/>
    </row>
    <row r="8" spans="4:14" ht="27">
      <c r="D8" s="38" t="s">
        <v>15</v>
      </c>
      <c r="E8" s="27"/>
      <c r="F8" s="38" t="s">
        <v>16</v>
      </c>
      <c r="G8" s="38" t="s">
        <v>0</v>
      </c>
      <c r="H8" s="38" t="s">
        <v>0</v>
      </c>
      <c r="I8" s="38"/>
      <c r="J8" s="38"/>
      <c r="K8" s="38"/>
      <c r="L8" s="39" t="s">
        <v>18</v>
      </c>
      <c r="M8" s="10" t="s">
        <v>10</v>
      </c>
      <c r="N8" s="40" t="s">
        <v>37</v>
      </c>
    </row>
    <row r="9" spans="4:14" ht="13.5">
      <c r="D9" s="38" t="s">
        <v>1</v>
      </c>
      <c r="E9" s="27"/>
      <c r="F9" s="38" t="s">
        <v>1</v>
      </c>
      <c r="G9" s="38" t="s">
        <v>1</v>
      </c>
      <c r="H9" s="38" t="s">
        <v>17</v>
      </c>
      <c r="I9" s="38"/>
      <c r="J9" s="38"/>
      <c r="K9" s="27"/>
      <c r="L9" s="27"/>
      <c r="N9" s="23"/>
    </row>
    <row r="10" spans="4:14" ht="14.25" thickBot="1">
      <c r="D10" s="4"/>
      <c r="E10" s="4"/>
      <c r="N10" s="23"/>
    </row>
    <row r="11" spans="1:14" ht="44.25" customHeight="1" thickBot="1">
      <c r="A11" s="47" t="s">
        <v>2</v>
      </c>
      <c r="B11" s="47"/>
      <c r="C11" s="47"/>
      <c r="D11" s="8">
        <v>11613</v>
      </c>
      <c r="F11" s="8">
        <v>21926</v>
      </c>
      <c r="G11" s="5"/>
      <c r="M11" s="10" t="str">
        <f>IF(F11=D23,"Explanation of % variance from PY opening balance not required - Balance brought forward agrees","Explanation of % variance from PY opening balance not required - Balance brought forward does not agree, query this")</f>
        <v>Explanation of % variance from PY opening balance not required - Balance brought forward agrees</v>
      </c>
      <c r="N11" s="13"/>
    </row>
    <row r="12" spans="4:14" ht="14.25" thickBot="1">
      <c r="D12" s="5"/>
      <c r="F12" s="5"/>
      <c r="N12" s="23"/>
    </row>
    <row r="13" spans="1:14" ht="31.5" customHeight="1" thickBot="1">
      <c r="A13" s="48" t="s">
        <v>23</v>
      </c>
      <c r="B13" s="49"/>
      <c r="C13" s="50"/>
      <c r="D13" s="8">
        <v>8400</v>
      </c>
      <c r="F13" s="8">
        <v>8400</v>
      </c>
      <c r="G13" s="5">
        <f>F13-D13</f>
        <v>0</v>
      </c>
      <c r="H13" s="6">
        <f>IF((D13&gt;F13),(D13-F13)/D13,IF(D13&lt;F13,-(D13-F13)/D13,IF(D13=F13,0)))</f>
        <v>0</v>
      </c>
      <c r="I13" s="3">
        <f>IF(D13-F13&lt;200,0,IF(D13-F13&gt;200,1,IF(D13-F13=200,1)))</f>
        <v>0</v>
      </c>
      <c r="J13" s="3">
        <f>IF(F13-D13&lt;200,0,IF(F13-D13&gt;200,1,IF(F13-D13=200,1)))</f>
        <v>0</v>
      </c>
      <c r="K13" s="4">
        <f>IF(H13&lt;0.15,0,IF(H13&gt;0.15,1,IF(H13=0.15,1)))</f>
        <v>0</v>
      </c>
      <c r="L13" s="4" t="str">
        <f>IF(H13&lt;15%,"NO","YES")</f>
        <v>NO</v>
      </c>
      <c r="M13" s="10" t="str">
        <f>IF((L13="YES")*AND(I13+J13&lt;1),"Explanation not required, difference less than £200"," ")</f>
        <v> </v>
      </c>
      <c r="N13" s="13"/>
    </row>
    <row r="14" spans="4:14" ht="14.25" thickBot="1">
      <c r="D14" s="5"/>
      <c r="F14" s="5"/>
      <c r="G14" s="5"/>
      <c r="H14" s="6"/>
      <c r="K14" s="4"/>
      <c r="L14" s="4"/>
      <c r="N14" s="23"/>
    </row>
    <row r="15" spans="1:14" ht="19.5" customHeight="1" thickBot="1">
      <c r="A15" s="44" t="s">
        <v>3</v>
      </c>
      <c r="B15" s="44"/>
      <c r="C15" s="44"/>
      <c r="D15" s="8">
        <v>11251</v>
      </c>
      <c r="F15" s="8">
        <v>5282</v>
      </c>
      <c r="G15" s="5">
        <f>F15-D15</f>
        <v>-5969</v>
      </c>
      <c r="H15" s="6">
        <f>IF((D15&gt;F15),(D15-F15)/D15,IF(D15&lt;F15,-(D15-F15)/D15,IF(D15=F15,0)))</f>
        <v>0.5305306195004889</v>
      </c>
      <c r="I15" s="3">
        <f>IF(D15-F15&lt;200,0,IF(D15-F15&gt;200,1,IF(D15-F15=200,1)))</f>
        <v>1</v>
      </c>
      <c r="J15" s="3">
        <f>IF(F15-D15&lt;200,0,IF(F15-D15&gt;200,1,IF(F15-D15=200,1)))</f>
        <v>0</v>
      </c>
      <c r="K15" s="4">
        <f>IF(H15&lt;0.15,0,IF(H15&gt;0.15,1,IF(H15=0.15,1)))</f>
        <v>1</v>
      </c>
      <c r="L15" s="4" t="str">
        <f>IF(H15&lt;15%,"NO","YES")</f>
        <v>YES</v>
      </c>
      <c r="M15" s="10" t="str">
        <f>IF((L15="YES")*AND(I15+J15&lt;1),"Explanation not required, difference less than £200"," ")</f>
        <v> </v>
      </c>
      <c r="N15" s="13" t="s">
        <v>41</v>
      </c>
    </row>
    <row r="16" spans="4:14" ht="14.25" thickBot="1">
      <c r="D16" s="5"/>
      <c r="F16" s="5"/>
      <c r="G16" s="5"/>
      <c r="H16" s="6"/>
      <c r="K16" s="4"/>
      <c r="L16" s="4"/>
      <c r="N16" s="23"/>
    </row>
    <row r="17" spans="1:14" ht="19.5" customHeight="1" thickBot="1">
      <c r="A17" s="44" t="s">
        <v>4</v>
      </c>
      <c r="B17" s="44"/>
      <c r="C17" s="44"/>
      <c r="D17" s="8">
        <v>2417</v>
      </c>
      <c r="F17" s="8">
        <v>2063</v>
      </c>
      <c r="G17" s="5">
        <f>F17-D17</f>
        <v>-354</v>
      </c>
      <c r="H17" s="6">
        <f>IF((D17&gt;F17),(D17-F17)/D17,IF(D17&lt;F17,-(D17-F17)/D17,IF(D17=F17,0)))</f>
        <v>0.14646255688870502</v>
      </c>
      <c r="I17" s="3">
        <f>IF(D17-F17&lt;200,0,IF(D17-F17&gt;200,1,IF(D17-F17=200,1)))</f>
        <v>1</v>
      </c>
      <c r="J17" s="3">
        <f>IF(F17-D17&lt;200,0,IF(F17-D17&gt;200,1,IF(F17-D17=200,1)))</f>
        <v>0</v>
      </c>
      <c r="K17" s="4">
        <f>IF(H17&lt;0.15,0,IF(H17&gt;0.15,1,IF(H17=0.15,1)))</f>
        <v>0</v>
      </c>
      <c r="L17" s="4" t="str">
        <f>IF(H17&lt;15%,"NO","YES")</f>
        <v>NO</v>
      </c>
      <c r="M17" s="10" t="str">
        <f>IF((L17="YES")*AND(I17+J17&lt;1),"Explanation not required, difference less than £200"," ")</f>
        <v> </v>
      </c>
      <c r="N17" s="13"/>
    </row>
    <row r="18" spans="4:14" ht="14.25" thickBot="1">
      <c r="D18" s="5"/>
      <c r="F18" s="5"/>
      <c r="G18" s="5"/>
      <c r="H18" s="6"/>
      <c r="K18" s="4"/>
      <c r="L18" s="4"/>
      <c r="N18" s="23"/>
    </row>
    <row r="19" spans="1:14" ht="19.5" customHeight="1" thickBot="1">
      <c r="A19" s="44" t="s">
        <v>7</v>
      </c>
      <c r="B19" s="44"/>
      <c r="C19" s="44"/>
      <c r="D19" s="8">
        <v>0</v>
      </c>
      <c r="F19" s="8">
        <v>0</v>
      </c>
      <c r="G19" s="5">
        <f>F19-D19</f>
        <v>0</v>
      </c>
      <c r="H19" s="6">
        <f>IF((D19&gt;F19),(D19-F19)/D19,IF(D19&lt;F19,-(D19-F19)/D19,IF(D19=F19,0)))</f>
        <v>0</v>
      </c>
      <c r="I19" s="3">
        <f>IF(D19-F19&lt;200,0,IF(D19-F19&gt;200,1,IF(D19-F19=200,1)))</f>
        <v>0</v>
      </c>
      <c r="J19" s="3">
        <f>IF(F19-D19&lt;200,0,IF(F19-D19&gt;200,1,IF(F19-D19=200,1)))</f>
        <v>0</v>
      </c>
      <c r="K19" s="4">
        <f>IF(H19&lt;0.15,0,IF(H19&gt;0.15,1,IF(H19=0.15,1)))</f>
        <v>0</v>
      </c>
      <c r="L19" s="4" t="str">
        <f>IF(H19&lt;15%,"NO","YES")</f>
        <v>NO</v>
      </c>
      <c r="M19" s="10" t="str">
        <f>IF((L19="YES")*AND(I19+J19&lt;1),"Explanation not required, difference less than £200"," ")</f>
        <v> </v>
      </c>
      <c r="N19" s="13"/>
    </row>
    <row r="20" spans="4:14" ht="14.25" thickBot="1">
      <c r="D20" s="5"/>
      <c r="F20" s="5"/>
      <c r="G20" s="5"/>
      <c r="H20" s="6"/>
      <c r="K20" s="4"/>
      <c r="L20" s="4"/>
      <c r="N20" s="23"/>
    </row>
    <row r="21" spans="1:14" ht="19.5" customHeight="1" thickBot="1">
      <c r="A21" s="44" t="s">
        <v>24</v>
      </c>
      <c r="B21" s="44"/>
      <c r="C21" s="44"/>
      <c r="D21" s="8">
        <v>6921</v>
      </c>
      <c r="F21" s="8">
        <v>15948</v>
      </c>
      <c r="G21" s="5">
        <f>F21-D21</f>
        <v>9027</v>
      </c>
      <c r="H21" s="6">
        <f>IF((D21&gt;F21),(D21-F21)/D21,IF(D21&lt;F21,-(D21-F21)/D21,IF(D21=F21,0)))</f>
        <v>1.3042912873862158</v>
      </c>
      <c r="I21" s="3">
        <f>IF(D21-F21&lt;200,0,IF(D21-F21&gt;200,1,IF(D21-F21=200,1)))</f>
        <v>0</v>
      </c>
      <c r="J21" s="3">
        <f>IF(F21-D21&lt;200,0,IF(F21-D21&gt;200,1,IF(F21-D21=200,1)))</f>
        <v>1</v>
      </c>
      <c r="K21" s="4">
        <f>IF(H21&lt;0.15,0,IF(H21&gt;0.15,1,IF(H21=0.15,1)))</f>
        <v>1</v>
      </c>
      <c r="L21" s="4" t="str">
        <f>IF(H21&lt;15%,"NO","YES")</f>
        <v>YES</v>
      </c>
      <c r="M21" s="10" t="str">
        <f>IF((L21="YES")*AND(I21+J21&lt;1),"Explanation not required, difference less than £200"," ")</f>
        <v> </v>
      </c>
      <c r="N21" s="13" t="s">
        <v>42</v>
      </c>
    </row>
    <row r="22" spans="4:14" ht="14.25" thickBot="1">
      <c r="D22" s="5"/>
      <c r="F22" s="5"/>
      <c r="G22" s="5"/>
      <c r="H22" s="6"/>
      <c r="K22" s="4"/>
      <c r="L22" s="4"/>
      <c r="N22" s="23"/>
    </row>
    <row r="23" spans="1:14" ht="19.5" customHeight="1" thickBot="1">
      <c r="A23" s="7" t="s">
        <v>5</v>
      </c>
      <c r="D23" s="2">
        <f>D11+D13+D15-D17-D19-D21</f>
        <v>21926</v>
      </c>
      <c r="F23" s="2">
        <f>F11+F13+F15-F17-F19-F21</f>
        <v>17597</v>
      </c>
      <c r="G23" s="5"/>
      <c r="H23" s="6"/>
      <c r="K23" s="4"/>
      <c r="L23" s="4"/>
      <c r="M23" s="14" t="s">
        <v>12</v>
      </c>
      <c r="N23" s="23"/>
    </row>
    <row r="24" spans="1:14" s="17" customFormat="1" ht="110.25">
      <c r="A24" s="16"/>
      <c r="D24" s="18"/>
      <c r="F24" s="18"/>
      <c r="G24" s="5"/>
      <c r="H24" s="19">
        <v>0</v>
      </c>
      <c r="K24" s="20"/>
      <c r="L24" s="21" t="str">
        <f>IF(F23&gt;(2*F13),"YES","NO")</f>
        <v>YES</v>
      </c>
      <c r="M24" s="22" t="str">
        <f>IF(F23&gt;(2*F13),"EXPLANATION REQUIRED ON RESERVES TAB AS TO WHY CARRY FORWARD RESERVES ARE GREATER THAN TWICE INCOME FROM LOCAL TAXATION/LEVIES"," ")</f>
        <v>EXPLANATION REQUIRED ON RESERVES TAB AS TO WHY CARRY FORWARD RESERVES ARE GREATER THAN TWICE INCOME FROM LOCAL TAXATION/LEVIES</v>
      </c>
      <c r="N24" s="28" t="s">
        <v>43</v>
      </c>
    </row>
    <row r="25" spans="4:14" ht="14.25" thickBot="1">
      <c r="D25" s="5"/>
      <c r="F25" s="5"/>
      <c r="G25" s="5"/>
      <c r="H25" s="6"/>
      <c r="K25" s="4"/>
      <c r="L25" s="4"/>
      <c r="N25" s="23"/>
    </row>
    <row r="26" spans="1:14" ht="19.5" customHeight="1" thickBot="1">
      <c r="A26" s="44" t="s">
        <v>9</v>
      </c>
      <c r="B26" s="44"/>
      <c r="C26" s="44"/>
      <c r="D26" s="8">
        <v>21926</v>
      </c>
      <c r="F26" s="8">
        <v>17597</v>
      </c>
      <c r="G26" s="5"/>
      <c r="H26" s="6"/>
      <c r="K26" s="4"/>
      <c r="L26" s="4"/>
      <c r="M26" s="15" t="s">
        <v>12</v>
      </c>
      <c r="N26" s="23"/>
    </row>
    <row r="27" spans="4:14" ht="14.25" thickBot="1">
      <c r="D27" s="5"/>
      <c r="F27" s="5"/>
      <c r="G27" s="5"/>
      <c r="H27" s="6"/>
      <c r="K27" s="4"/>
      <c r="L27" s="4"/>
      <c r="N27" s="23"/>
    </row>
    <row r="28" spans="1:14" ht="19.5" customHeight="1" thickBot="1">
      <c r="A28" s="44" t="s">
        <v>8</v>
      </c>
      <c r="B28" s="44"/>
      <c r="C28" s="44"/>
      <c r="D28" s="8">
        <v>3593</v>
      </c>
      <c r="F28" s="8">
        <v>5568</v>
      </c>
      <c r="G28" s="5">
        <f>F28-D28</f>
        <v>1975</v>
      </c>
      <c r="H28" s="6">
        <f>IF((D28&gt;F28),(D28-F28)/D28,IF(D28&lt;F28,-(D28-F28)/D28,IF(D28=F28,0)))</f>
        <v>0.5496799332034512</v>
      </c>
      <c r="I28" s="3">
        <f>IF(D28-F28&lt;200,0,IF(D28-F28&gt;200,1,IF(D28-F28=200,1)))</f>
        <v>0</v>
      </c>
      <c r="J28" s="3">
        <f>IF(F28-D28&lt;200,0,IF(F28-D28&gt;200,1,IF(F28-D28=200,1)))</f>
        <v>1</v>
      </c>
      <c r="K28" s="4">
        <f>IF(H28&lt;0.15,0,IF(H28&gt;0.15,1,IF(H28=0.15,1)))</f>
        <v>1</v>
      </c>
      <c r="L28" s="4" t="str">
        <f>IF(H28&lt;15%,"NO","YES")</f>
        <v>YES</v>
      </c>
      <c r="M28" s="10" t="str">
        <f>IF((L28="YES")*AND(I28+J28&lt;1),"Explanation not required, difference less than £200"," ")</f>
        <v> </v>
      </c>
      <c r="N28" s="13" t="s">
        <v>40</v>
      </c>
    </row>
    <row r="29" spans="4:14" ht="14.25" thickBot="1">
      <c r="D29" s="5"/>
      <c r="F29" s="5"/>
      <c r="G29" s="5"/>
      <c r="H29" s="6"/>
      <c r="K29" s="4"/>
      <c r="L29" s="4"/>
      <c r="N29" s="23"/>
    </row>
    <row r="30" spans="1:14" ht="19.5" customHeight="1" thickBot="1">
      <c r="A30" s="44" t="s">
        <v>6</v>
      </c>
      <c r="B30" s="44"/>
      <c r="C30" s="44"/>
      <c r="D30" s="8">
        <v>0</v>
      </c>
      <c r="F30" s="8">
        <v>0</v>
      </c>
      <c r="G30" s="5">
        <f>F30-D30</f>
        <v>0</v>
      </c>
      <c r="H30" s="6">
        <f>IF((D30&gt;F30),(D30-F30)/D30,IF(D30&lt;F30,-(D30-F30)/D30,IF(D30=F30,0)))</f>
        <v>0</v>
      </c>
      <c r="I30" s="3">
        <f>IF(D30-F30&lt;100,0,IF(D30-F30&gt;100,1,IF(D30-F30=100,1)))</f>
        <v>0</v>
      </c>
      <c r="J30" s="3">
        <f>IF(F30-D30&lt;100,0,IF(F30-D30&gt;100,1,IF(F30-D30=100,1)))</f>
        <v>0</v>
      </c>
      <c r="K30" s="4">
        <f>IF(H30&lt;0.15,0,IF(H30&gt;0.15,1,IF(H30=0.15,1)))</f>
        <v>0</v>
      </c>
      <c r="L30" s="4" t="str">
        <f>IF(H30&lt;15%,"NO","YES")</f>
        <v>NO</v>
      </c>
      <c r="M30" s="10" t="str">
        <f>IF((L30="YES")*AND(I30+J30&lt;1),"Explanation not required, difference less than £200"," ")</f>
        <v> </v>
      </c>
      <c r="N30" s="13"/>
    </row>
    <row r="31" spans="8:14" ht="13.5">
      <c r="H31" s="6"/>
      <c r="K31" s="4"/>
      <c r="L31" s="4"/>
      <c r="N31" s="23"/>
    </row>
    <row r="32" ht="13.5">
      <c r="C32" s="11" t="s">
        <v>11</v>
      </c>
    </row>
    <row r="33" spans="15:22" ht="15" customHeight="1">
      <c r="O33" s="26"/>
      <c r="P33" s="26"/>
      <c r="Q33" s="26"/>
      <c r="R33" s="26"/>
      <c r="S33" s="26"/>
      <c r="T33" s="26"/>
      <c r="U33" s="26"/>
      <c r="V33" s="26"/>
    </row>
    <row r="34" spans="3:22" ht="13.5">
      <c r="C34" s="11" t="s">
        <v>13</v>
      </c>
      <c r="N34" s="26"/>
      <c r="O34" s="26"/>
      <c r="P34" s="26"/>
      <c r="Q34" s="26"/>
      <c r="R34" s="26"/>
      <c r="S34" s="26"/>
      <c r="T34" s="26"/>
      <c r="U34" s="26"/>
      <c r="V34" s="26"/>
    </row>
    <row r="36" ht="13.5">
      <c r="C36" s="11" t="s">
        <v>22</v>
      </c>
    </row>
  </sheetData>
  <sheetProtection/>
  <mergeCells count="11">
    <mergeCell ref="A30:C30"/>
    <mergeCell ref="A11:C11"/>
    <mergeCell ref="A13:C13"/>
    <mergeCell ref="A15:C15"/>
    <mergeCell ref="A17:C17"/>
    <mergeCell ref="A5:H5"/>
    <mergeCell ref="A19:C19"/>
    <mergeCell ref="A21:C21"/>
    <mergeCell ref="A1:K1"/>
    <mergeCell ref="A26:C26"/>
    <mergeCell ref="A28:C2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dimension ref="A1:F18"/>
  <sheetViews>
    <sheetView zoomScalePageLayoutView="0" workbookViewId="0" topLeftCell="A1">
      <selection activeCell="H7" sqref="H7"/>
    </sheetView>
  </sheetViews>
  <sheetFormatPr defaultColWidth="9.140625" defaultRowHeight="15"/>
  <sheetData>
    <row r="1" ht="15.75" customHeight="1">
      <c r="A1" s="32" t="s">
        <v>25</v>
      </c>
    </row>
    <row r="2" ht="15.75" customHeight="1">
      <c r="A2" s="41" t="s">
        <v>39</v>
      </c>
    </row>
    <row r="3" ht="14.25">
      <c r="A3" t="s">
        <v>26</v>
      </c>
    </row>
    <row r="5" spans="4:6" ht="14.25">
      <c r="D5" s="31" t="s">
        <v>1</v>
      </c>
      <c r="E5" s="31" t="s">
        <v>1</v>
      </c>
      <c r="F5" s="31" t="s">
        <v>1</v>
      </c>
    </row>
    <row r="6" ht="14.25">
      <c r="A6" s="31" t="s">
        <v>27</v>
      </c>
    </row>
    <row r="7" spans="2:4" ht="14.25">
      <c r="B7" s="34" t="s">
        <v>30</v>
      </c>
      <c r="D7" s="34"/>
    </row>
    <row r="8" spans="2:4" ht="15" customHeight="1">
      <c r="B8" s="34" t="s">
        <v>31</v>
      </c>
      <c r="D8" s="34"/>
    </row>
    <row r="9" spans="2:4" ht="14.25">
      <c r="B9" s="34" t="s">
        <v>32</v>
      </c>
      <c r="D9" s="34"/>
    </row>
    <row r="10" spans="2:4" ht="14.25">
      <c r="B10" s="34" t="s">
        <v>33</v>
      </c>
      <c r="D10" s="34"/>
    </row>
    <row r="11" spans="2:4" ht="14.25">
      <c r="B11" s="34" t="s">
        <v>34</v>
      </c>
      <c r="D11" s="34"/>
    </row>
    <row r="12" spans="2:4" ht="14.25">
      <c r="B12" s="34" t="s">
        <v>35</v>
      </c>
      <c r="D12" s="34"/>
    </row>
    <row r="13" spans="2:4" ht="14.25">
      <c r="B13" s="34" t="s">
        <v>36</v>
      </c>
      <c r="D13" s="34"/>
    </row>
    <row r="14" ht="14.25">
      <c r="E14" s="33">
        <f>SUM(D7:D13)</f>
        <v>0</v>
      </c>
    </row>
    <row r="16" spans="1:4" ht="14.25">
      <c r="A16" s="31" t="s">
        <v>28</v>
      </c>
      <c r="D16" s="34"/>
    </row>
    <row r="17" ht="14.25">
      <c r="E17" s="33">
        <f>D16</f>
        <v>0</v>
      </c>
    </row>
    <row r="18" spans="1:6" ht="15" thickBot="1">
      <c r="A18" s="31" t="s">
        <v>29</v>
      </c>
      <c r="F18" s="35">
        <f>E14+E17</f>
        <v>0</v>
      </c>
    </row>
    <row r="19" ht="15" thickTop="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Littlejohn LLP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jsheridan</dc:creator>
  <cp:keywords/>
  <dc:description/>
  <cp:lastModifiedBy>Owner</cp:lastModifiedBy>
  <dcterms:created xsi:type="dcterms:W3CDTF">2012-07-11T10:01:28Z</dcterms:created>
  <dcterms:modified xsi:type="dcterms:W3CDTF">2019-04-30T18:09:09Z</dcterms:modified>
  <cp:category/>
  <cp:version/>
  <cp:contentType/>
  <cp:contentStatus/>
</cp:coreProperties>
</file>